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55" windowWidth="20730" windowHeight="9660"/>
  </bookViews>
  <sheets>
    <sheet name="Форма" sheetId="4" r:id="rId1"/>
  </sheets>
  <definedNames>
    <definedName name="_xlnm.Print_Titles" localSheetId="0">Форма!$5:$10</definedName>
  </definedNames>
  <calcPr calcId="144525" refMode="R1C1"/>
</workbook>
</file>

<file path=xl/calcChain.xml><?xml version="1.0" encoding="utf-8"?>
<calcChain xmlns="http://schemas.openxmlformats.org/spreadsheetml/2006/main">
  <c r="Q22" i="4" l="1"/>
  <c r="Q12" i="4"/>
  <c r="Q14" i="4"/>
  <c r="Q44" i="4" l="1"/>
  <c r="F44" i="4" s="1"/>
  <c r="H41" i="4"/>
  <c r="J26" i="4"/>
  <c r="J20" i="4" s="1"/>
  <c r="H26" i="4"/>
  <c r="G19" i="4"/>
  <c r="F19" i="4" s="1"/>
  <c r="G11" i="4"/>
  <c r="F11" i="4" s="1"/>
  <c r="M43" i="4"/>
  <c r="M30" i="4" s="1"/>
  <c r="G48" i="4"/>
  <c r="Q43" i="4"/>
  <c r="Q30" i="4" s="1"/>
  <c r="N43" i="4"/>
  <c r="N30" i="4" s="1"/>
  <c r="L43" i="4"/>
  <c r="F48" i="4"/>
  <c r="G47" i="4"/>
  <c r="F47" i="4" s="1"/>
  <c r="F46" i="4"/>
  <c r="G42" i="4"/>
  <c r="F42" i="4" s="1"/>
  <c r="F40" i="4"/>
  <c r="F39" i="4"/>
  <c r="G38" i="4"/>
  <c r="F38" i="4" s="1"/>
  <c r="F37" i="4"/>
  <c r="F36" i="4"/>
  <c r="G35" i="4"/>
  <c r="F35" i="4" s="1"/>
  <c r="G34" i="4"/>
  <c r="F34" i="4" s="1"/>
  <c r="G33" i="4"/>
  <c r="F33" i="4" s="1"/>
  <c r="G31" i="4"/>
  <c r="F31" i="4" s="1"/>
  <c r="G32" i="4"/>
  <c r="F32" i="4" s="1"/>
  <c r="G25" i="4"/>
  <c r="F25" i="4" s="1"/>
  <c r="G24" i="4"/>
  <c r="F24" i="4" s="1"/>
  <c r="G23" i="4"/>
  <c r="F23" i="4" s="1"/>
  <c r="Q21" i="4"/>
  <c r="F18" i="4"/>
  <c r="F17" i="4"/>
  <c r="F16" i="4"/>
  <c r="F15" i="4"/>
  <c r="F14" i="4"/>
  <c r="F13" i="4"/>
  <c r="O30" i="4"/>
  <c r="K30" i="4"/>
  <c r="G27" i="4"/>
  <c r="F27" i="4" s="1"/>
  <c r="G28" i="4"/>
  <c r="F28" i="4" s="1"/>
  <c r="G29" i="4"/>
  <c r="F29" i="4" s="1"/>
  <c r="Q26" i="4"/>
  <c r="K20" i="4"/>
  <c r="I20" i="4"/>
  <c r="G22" i="4"/>
  <c r="F22" i="4" s="1"/>
  <c r="I21" i="4"/>
  <c r="G21" i="4" s="1"/>
  <c r="R12" i="4"/>
  <c r="P12" i="4"/>
  <c r="G43" i="4" l="1"/>
  <c r="L20" i="4"/>
  <c r="G26" i="4"/>
  <c r="F26" i="4" s="1"/>
  <c r="H20" i="4"/>
  <c r="H30" i="4"/>
  <c r="F43" i="4"/>
  <c r="L30" i="4"/>
  <c r="M20" i="4"/>
  <c r="F21" i="4"/>
  <c r="G41" i="4"/>
  <c r="F41" i="4" s="1"/>
  <c r="Q20" i="4"/>
  <c r="G20" i="4" l="1"/>
  <c r="F20" i="4" s="1"/>
  <c r="G12" i="4"/>
  <c r="F12" i="4" s="1"/>
  <c r="G30" i="4"/>
  <c r="F30" i="4" s="1"/>
</calcChain>
</file>

<file path=xl/sharedStrings.xml><?xml version="1.0" encoding="utf-8"?>
<sst xmlns="http://schemas.openxmlformats.org/spreadsheetml/2006/main" count="402" uniqueCount="112">
  <si>
    <t>всего</t>
  </si>
  <si>
    <t>Наименование показателя</t>
  </si>
  <si>
    <t>Код</t>
  </si>
  <si>
    <t>по бюджетной классификации операции сектора государственного управления (КОСГУ)</t>
  </si>
  <si>
    <t>Всего</t>
  </si>
  <si>
    <t>Прочие расходы</t>
  </si>
  <si>
    <t>Заработная плата с начислениями</t>
  </si>
  <si>
    <t>Уплата налогов</t>
  </si>
  <si>
    <t>Коммунальные услуги</t>
  </si>
  <si>
    <t>Расходы на увеличение стоимости материальных запасов</t>
  </si>
  <si>
    <t>Х</t>
  </si>
  <si>
    <t>транспортные услуги</t>
  </si>
  <si>
    <t xml:space="preserve">арендная плата за пользование имуществом </t>
  </si>
  <si>
    <t>проведение капитального ремонта</t>
  </si>
  <si>
    <t>противопожарные мероприятия</t>
  </si>
  <si>
    <t>уплата налогов</t>
  </si>
  <si>
    <t>Код строки</t>
  </si>
  <si>
    <t>видов расходов (КВР)</t>
  </si>
  <si>
    <t>Субсидия на финансовое обеспечение  выполнения государственного задания</t>
  </si>
  <si>
    <t>Объем финансового обеспечения, руб (с точностью 0,00)</t>
  </si>
  <si>
    <t>средства обязательного медицинского страхования</t>
  </si>
  <si>
    <t>субсидии на иные цели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</si>
  <si>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</si>
  <si>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</si>
  <si>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</si>
  <si>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в том числе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</si>
  <si>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</si>
  <si>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</si>
  <si>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</si>
  <si>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</si>
  <si>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из них оплата труда и начисления на выплаты по оплате труда</t>
  </si>
  <si>
    <t>безвозмездные перечисления организациям</t>
  </si>
  <si>
    <t>прочие поступления</t>
  </si>
  <si>
    <t>прочие выбытия</t>
  </si>
  <si>
    <t>Остаток средств на начало года</t>
  </si>
  <si>
    <t>Остаток средств на конец года</t>
  </si>
  <si>
    <t>6 = гр.7+гр.8+гр.9+гр.10+гр.11</t>
  </si>
  <si>
    <t>уплата налогов, сборов</t>
  </si>
  <si>
    <t>мероприятия</t>
  </si>
  <si>
    <t>услуги связи</t>
  </si>
  <si>
    <t>коммунальные услуги</t>
  </si>
  <si>
    <t xml:space="preserve"> прочие источники</t>
  </si>
  <si>
    <t>2</t>
  </si>
  <si>
    <t>2.1</t>
  </si>
  <si>
    <t>4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</si>
  <si>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</si>
  <si>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</si>
  <si>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</si>
  <si>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</si>
  <si>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</si>
  <si>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</si>
  <si>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</si>
  <si>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</si>
  <si>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</si>
  <si>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3.4</t>
  </si>
  <si>
    <t>3.5</t>
  </si>
  <si>
    <t>3.6</t>
  </si>
  <si>
    <t>доходы от собственности</t>
  </si>
  <si>
    <t>3.1.1</t>
  </si>
  <si>
    <t>3.5.1</t>
  </si>
  <si>
    <t>3.5.2</t>
  </si>
  <si>
    <t>3.5.3</t>
  </si>
  <si>
    <t>3.6.1</t>
  </si>
  <si>
    <t>3.6.2</t>
  </si>
  <si>
    <t>3.6.3</t>
  </si>
  <si>
    <t>3.6.4</t>
  </si>
  <si>
    <t>4.1</t>
  </si>
  <si>
    <t>4.2</t>
  </si>
  <si>
    <t>4.3</t>
  </si>
  <si>
    <t>5</t>
  </si>
  <si>
    <t>5.1</t>
  </si>
  <si>
    <t>5.2</t>
  </si>
  <si>
    <t>6</t>
  </si>
  <si>
    <t>6.1</t>
  </si>
  <si>
    <t>6.2</t>
  </si>
  <si>
    <t>доходы от штрафов, пеней, иных сумм принудительного изъятия</t>
  </si>
  <si>
    <t>3.6.5</t>
  </si>
  <si>
    <t>3.6.5.1</t>
  </si>
  <si>
    <t>3.6.5.2</t>
  </si>
  <si>
    <t>4.1.1</t>
  </si>
  <si>
    <t>4.3.1</t>
  </si>
  <si>
    <t>5= гр.6+ гр.12 + гр.13 + гр. 14+ гр.15+гр.16</t>
  </si>
  <si>
    <t>Поступления от доходов, всего:                 в том числе</t>
  </si>
  <si>
    <t>Выплаты по расходам, всего:                               в том числе</t>
  </si>
  <si>
    <t>выплаты персоналу, всего:</t>
  </si>
  <si>
    <t>социальные и иные выплаты населению</t>
  </si>
  <si>
    <t>уплату налогов, сборов и иных платежей</t>
  </si>
  <si>
    <t>увеличение стоимости нематериальных активов</t>
  </si>
  <si>
    <t xml:space="preserve"> увеличение остатков средств</t>
  </si>
  <si>
    <t>Выбытие финансовых активов, всего:                             в том числе</t>
  </si>
  <si>
    <t>уменьшение остатков средств</t>
  </si>
  <si>
    <t>увеличение стоимости основных средств, всего:                               в том числе</t>
  </si>
  <si>
    <t>прочие расходы (кроме расходов на закупку товаров, работ и услуг), всего:                                  в том числе</t>
  </si>
  <si>
    <t>расходы на закупку товаров, работ, услуг, всего:                                                       в том числе</t>
  </si>
  <si>
    <t>прочие работы, услуги,              в том числе:</t>
  </si>
  <si>
    <t>прочие расходы на закупку товаров, работ, услуг ( за исключением стипендий),                                         в том числе:</t>
  </si>
  <si>
    <t>Поступление нефинансовых активов, всего:                          в том числе</t>
  </si>
  <si>
    <t>увеличение стоимости материальных запасов,всего:                                                      в том числе</t>
  </si>
  <si>
    <t>Поступление финансовых активов, всего:                                         в том числе</t>
  </si>
  <si>
    <t>работы, услуги по содержанию имущества, всего:                                                   в том числе</t>
  </si>
  <si>
    <t>7</t>
  </si>
  <si>
    <t>2.7</t>
  </si>
  <si>
    <t>возврат субсидий</t>
  </si>
  <si>
    <t>3.6.6</t>
  </si>
  <si>
    <t>3.6.6.1</t>
  </si>
  <si>
    <t>3.6.6.2</t>
  </si>
  <si>
    <t>3.6.7</t>
  </si>
  <si>
    <t>3.6.7.1</t>
  </si>
  <si>
    <t>Форма защищена от изменений</t>
  </si>
  <si>
    <t>852, 831</t>
  </si>
  <si>
    <t xml:space="preserve"> Показатели по поступлениям и выплатам  Копейского Реабилитационного центра для лиц с умственной отсталостью</t>
  </si>
  <si>
    <t>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</si>
</sst>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6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4" fontId="1" fillId="0" borderId="6" xfId="0" applyNumberFormat="1" applyFont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</xf>
    <xf numFmtId="4" fontId="1" fillId="0" borderId="6" xfId="0" applyNumberFormat="1" applyFont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4" fontId="1" fillId="0" borderId="3" xfId="0" applyNumberFormat="1" applyFont="1" applyBorder="1" applyAlignment="1" applyProtection="1">
      <alignment horizontal="center"/>
      <protection locked="0"/>
    </xf>
    <xf numFmtId="4" fontId="1" fillId="0" borderId="6" xfId="0" applyNumberFormat="1" applyFont="1" applyFill="1" applyBorder="1" applyAlignment="1" applyProtection="1">
      <alignment horizontal="center"/>
    </xf>
    <xf numFmtId="49" fontId="1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wrapText="1"/>
    </xf>
    <xf numFmtId="0" fontId="4" fillId="2" borderId="15" xfId="0" applyFont="1" applyFill="1" applyBorder="1" applyAlignment="1" applyProtection="1">
      <alignment wrapText="1"/>
    </xf>
    <xf numFmtId="1" fontId="1" fillId="0" borderId="6" xfId="0" applyNumberFormat="1" applyFont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vertical="center" wrapText="1"/>
    </xf>
    <xf numFmtId="1" fontId="4" fillId="0" borderId="3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vertical="center" wrapText="1"/>
    </xf>
    <xf numFmtId="1" fontId="1" fillId="0" borderId="3" xfId="0" applyNumberFormat="1" applyFon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" fontId="1" fillId="0" borderId="3" xfId="0" applyNumberFormat="1" applyFont="1" applyFill="1" applyBorder="1" applyAlignment="1" applyProtection="1">
      <alignment horizont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vertical="center"/>
    </xf>
    <xf numFmtId="1" fontId="1" fillId="0" borderId="3" xfId="0" applyNumberFormat="1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5" xfId="0" applyFont="1" applyBorder="1" applyAlignment="1" applyProtection="1">
      <alignment wrapText="1"/>
    </xf>
    <xf numFmtId="0" fontId="1" fillId="0" borderId="3" xfId="0" applyFont="1" applyBorder="1" applyProtection="1"/>
    <xf numFmtId="49" fontId="1" fillId="0" borderId="1" xfId="0" applyNumberFormat="1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wrapText="1"/>
    </xf>
    <xf numFmtId="0" fontId="1" fillId="0" borderId="16" xfId="0" applyFont="1" applyBorder="1" applyAlignment="1" applyProtection="1">
      <alignment wrapText="1"/>
    </xf>
    <xf numFmtId="0" fontId="1" fillId="0" borderId="3" xfId="0" applyFont="1" applyBorder="1" applyAlignment="1" applyProtection="1">
      <alignment wrapText="1"/>
    </xf>
    <xf numFmtId="0" fontId="1" fillId="0" borderId="16" xfId="0" applyFont="1" applyBorder="1" applyProtection="1"/>
    <xf numFmtId="49" fontId="4" fillId="0" borderId="1" xfId="0" applyNumberFormat="1" applyFont="1" applyBorder="1" applyAlignment="1" applyProtection="1">
      <alignment horizontal="center"/>
    </xf>
    <xf numFmtId="0" fontId="4" fillId="0" borderId="16" xfId="0" applyFont="1" applyBorder="1" applyAlignment="1" applyProtection="1">
      <alignment wrapText="1"/>
    </xf>
    <xf numFmtId="0" fontId="4" fillId="0" borderId="3" xfId="0" applyFont="1" applyBorder="1" applyProtection="1"/>
    <xf numFmtId="4" fontId="1" fillId="0" borderId="3" xfId="0" applyNumberFormat="1" applyFont="1" applyBorder="1" applyAlignment="1" applyProtection="1">
      <alignment horizontal="center"/>
    </xf>
    <xf numFmtId="4" fontId="5" fillId="0" borderId="6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56"/>
  <sheetViews>
    <sheetView tabSelected="1" view="pageBreakPreview" zoomScale="65" zoomScaleNormal="77" zoomScaleSheetLayoutView="65" workbookViewId="0">
      <pane xSplit="3" ySplit="9" topLeftCell="D10" activePane="bottomRight" state="frozen"/>
      <selection pane="topRight" activeCell="C1" sqref="C1"/>
      <selection pane="bottomLeft" activeCell="A11" sqref="A11"/>
      <selection pane="bottomRight" activeCell="F20" sqref="F20"/>
    </sheetView>
  </sheetViews>
  <sheetFormatPr defaultRowHeight="15.75" x14ac:dyDescent="0.25"/>
  <cols>
    <col min="1" max="1" width="9.5703125" style="17" customWidth="1"/>
    <col min="2" max="2" width="23.42578125" style="1" customWidth="1"/>
    <col min="3" max="3" width="13.85546875" style="1" customWidth="1"/>
    <col min="4" max="4" width="18.7109375" style="1" customWidth="1"/>
    <col min="5" max="5" width="10.140625" style="1" customWidth="1"/>
    <col min="6" max="6" width="17.85546875" style="1" customWidth="1"/>
    <col min="7" max="8" width="16.5703125" style="1" customWidth="1"/>
    <col min="9" max="9" width="17.140625" style="1" customWidth="1"/>
    <col min="10" max="10" width="15.7109375" style="1" customWidth="1"/>
    <col min="11" max="11" width="20.140625" style="1" customWidth="1"/>
    <col min="12" max="12" width="20.42578125" style="1" customWidth="1"/>
    <col min="13" max="13" width="15" style="1" customWidth="1"/>
    <col min="14" max="14" width="16.28515625" style="1" customWidth="1"/>
    <col min="15" max="15" width="17" style="1" customWidth="1"/>
    <col min="16" max="16" width="19.28515625" style="1" customWidth="1"/>
    <col min="17" max="18" width="21.28515625" style="1" customWidth="1"/>
    <col min="19" max="16384" width="9.140625" style="1"/>
  </cols>
  <sheetData>
    <row r="1" spans="1:28" ht="18.75" x14ac:dyDescent="0.3">
      <c r="B1" s="60" t="s">
        <v>110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x14ac:dyDescent="0.25">
      <c r="B2" s="59" t="s">
        <v>108</v>
      </c>
      <c r="C2" s="59"/>
    </row>
    <row r="3" spans="1:28" ht="18.75" x14ac:dyDescent="0.3">
      <c r="B3" s="61" t="s">
        <v>111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5" spans="1:28" x14ac:dyDescent="0.25">
      <c r="A5" s="71"/>
      <c r="B5" s="62" t="s">
        <v>1</v>
      </c>
      <c r="C5" s="64" t="s">
        <v>16</v>
      </c>
      <c r="D5" s="66" t="s">
        <v>2</v>
      </c>
      <c r="E5" s="67"/>
      <c r="F5" s="68" t="s">
        <v>19</v>
      </c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</row>
    <row r="6" spans="1:28" x14ac:dyDescent="0.25">
      <c r="A6" s="71"/>
      <c r="B6" s="63"/>
      <c r="C6" s="65"/>
      <c r="D6" s="64" t="s">
        <v>3</v>
      </c>
      <c r="E6" s="64" t="s">
        <v>17</v>
      </c>
      <c r="F6" s="65" t="s">
        <v>4</v>
      </c>
      <c r="G6" s="74" t="s">
        <v>25</v>
      </c>
      <c r="H6" s="75"/>
      <c r="I6" s="75"/>
      <c r="J6" s="75"/>
      <c r="K6" s="75"/>
      <c r="L6" s="75"/>
      <c r="M6" s="76"/>
      <c r="N6" s="76"/>
      <c r="O6" s="76"/>
      <c r="P6" s="76"/>
      <c r="Q6" s="76"/>
      <c r="R6" s="63"/>
    </row>
    <row r="7" spans="1:28" ht="47.25" customHeight="1" x14ac:dyDescent="0.25">
      <c r="A7" s="71"/>
      <c r="B7" s="63"/>
      <c r="C7" s="65"/>
      <c r="D7" s="65"/>
      <c r="E7" s="65"/>
      <c r="F7" s="65"/>
      <c r="G7" s="64" t="s">
        <v>18</v>
      </c>
      <c r="H7" s="64"/>
      <c r="I7" s="64"/>
      <c r="J7" s="64"/>
      <c r="K7" s="64"/>
      <c r="L7" s="72"/>
      <c r="M7" s="68" t="s">
        <v>21</v>
      </c>
      <c r="N7" s="69" t="s">
        <v>41</v>
      </c>
      <c r="O7" s="68" t="s">
        <v>22</v>
      </c>
      <c r="P7" s="68" t="s">
        <v>20</v>
      </c>
      <c r="Q7" s="68" t="s">
        <v>23</v>
      </c>
      <c r="R7" s="68"/>
    </row>
    <row r="8" spans="1:28" x14ac:dyDescent="0.25">
      <c r="A8" s="71"/>
      <c r="B8" s="63"/>
      <c r="C8" s="65"/>
      <c r="D8" s="65"/>
      <c r="E8" s="65"/>
      <c r="F8" s="65"/>
      <c r="G8" s="72" t="s">
        <v>4</v>
      </c>
      <c r="H8" s="72" t="s">
        <v>5</v>
      </c>
      <c r="I8" s="72" t="s">
        <v>6</v>
      </c>
      <c r="J8" s="72" t="s">
        <v>7</v>
      </c>
      <c r="K8" s="72" t="s">
        <v>8</v>
      </c>
      <c r="L8" s="72" t="s">
        <v>9</v>
      </c>
      <c r="M8" s="68"/>
      <c r="N8" s="69"/>
      <c r="O8" s="68"/>
      <c r="P8" s="68"/>
      <c r="Q8" s="68"/>
      <c r="R8" s="68"/>
    </row>
    <row r="9" spans="1:28" ht="68.25" customHeight="1" x14ac:dyDescent="0.25">
      <c r="A9" s="71"/>
      <c r="B9" s="63"/>
      <c r="C9" s="65"/>
      <c r="D9" s="65"/>
      <c r="E9" s="65"/>
      <c r="F9" s="65"/>
      <c r="G9" s="73"/>
      <c r="H9" s="73"/>
      <c r="I9" s="73"/>
      <c r="J9" s="73"/>
      <c r="K9" s="73"/>
      <c r="L9" s="73"/>
      <c r="M9" s="77"/>
      <c r="N9" s="70"/>
      <c r="O9" s="77"/>
      <c r="P9" s="77"/>
      <c r="Q9" s="24" t="s">
        <v>0</v>
      </c>
      <c r="R9" s="24" t="s">
        <v>24</v>
      </c>
    </row>
    <row r="10" spans="1:28" ht="58.5" customHeight="1" x14ac:dyDescent="0.25">
      <c r="A10" s="25"/>
      <c r="B10" s="26">
        <v>1</v>
      </c>
      <c r="C10" s="27">
        <v>2</v>
      </c>
      <c r="D10" s="27">
        <v>3</v>
      </c>
      <c r="E10" s="27">
        <v>4</v>
      </c>
      <c r="F10" s="28" t="s">
        <v>81</v>
      </c>
      <c r="G10" s="28" t="s">
        <v>36</v>
      </c>
      <c r="H10" s="27">
        <v>7</v>
      </c>
      <c r="I10" s="27">
        <v>8</v>
      </c>
      <c r="J10" s="27">
        <v>9</v>
      </c>
      <c r="K10" s="27">
        <v>10</v>
      </c>
      <c r="L10" s="27">
        <v>11</v>
      </c>
      <c r="M10" s="27">
        <v>12</v>
      </c>
      <c r="N10" s="27">
        <v>13</v>
      </c>
      <c r="O10" s="27">
        <v>14</v>
      </c>
      <c r="P10" s="27">
        <v>15</v>
      </c>
      <c r="Q10" s="27">
        <v>16</v>
      </c>
      <c r="R10" s="27">
        <v>17</v>
      </c>
    </row>
    <row r="11" spans="1:28" ht="31.5" x14ac:dyDescent="0.25">
      <c r="A11" s="29">
        <v>1</v>
      </c>
      <c r="B11" s="30" t="s">
        <v>34</v>
      </c>
      <c r="C11" s="31"/>
      <c r="D11" s="3" t="s">
        <v>10</v>
      </c>
      <c r="E11" s="3" t="s">
        <v>10</v>
      </c>
      <c r="F11" s="16">
        <f>G11+M11+N11+O11+P11+Q11</f>
        <v>4813902.3</v>
      </c>
      <c r="G11" s="16">
        <f>H11+I11+J11+K11+L11</f>
        <v>2038788.5899999999</v>
      </c>
      <c r="H11" s="4">
        <v>256953.3</v>
      </c>
      <c r="I11" s="4">
        <v>0</v>
      </c>
      <c r="J11" s="4">
        <v>8127.88</v>
      </c>
      <c r="K11" s="4">
        <v>1642212.28</v>
      </c>
      <c r="L11" s="4">
        <v>131495.13</v>
      </c>
      <c r="M11" s="4">
        <v>0</v>
      </c>
      <c r="N11" s="4">
        <v>0</v>
      </c>
      <c r="O11" s="4">
        <v>0</v>
      </c>
      <c r="P11" s="4">
        <v>0</v>
      </c>
      <c r="Q11" s="4">
        <v>2775113.71</v>
      </c>
      <c r="R11" s="4">
        <v>0</v>
      </c>
    </row>
    <row r="12" spans="1:28" ht="58.5" customHeight="1" x14ac:dyDescent="0.25">
      <c r="A12" s="32" t="s">
        <v>42</v>
      </c>
      <c r="B12" s="33" t="s">
        <v>82</v>
      </c>
      <c r="C12" s="34">
        <v>100</v>
      </c>
      <c r="D12" s="5"/>
      <c r="E12" s="5"/>
      <c r="F12" s="16">
        <f>G12+M12+N12+O12+P12+Q12</f>
        <v>69082500</v>
      </c>
      <c r="G12" s="16">
        <f>H12+I12+J12+K12+L12</f>
        <v>47482500</v>
      </c>
      <c r="H12" s="4">
        <v>2781700</v>
      </c>
      <c r="I12" s="4">
        <v>31590500</v>
      </c>
      <c r="J12" s="4">
        <v>2038100</v>
      </c>
      <c r="K12" s="4">
        <v>4762600</v>
      </c>
      <c r="L12" s="4">
        <v>6309600</v>
      </c>
      <c r="M12" s="22"/>
      <c r="N12" s="22">
        <v>0</v>
      </c>
      <c r="O12" s="22">
        <v>0</v>
      </c>
      <c r="P12" s="4">
        <f t="shared" ref="P12:R12" si="0">P14</f>
        <v>0</v>
      </c>
      <c r="Q12" s="4">
        <f>Q14+Q15-600000</f>
        <v>21600000</v>
      </c>
      <c r="R12" s="4">
        <f t="shared" si="0"/>
        <v>0</v>
      </c>
    </row>
    <row r="13" spans="1:28" ht="53.25" customHeight="1" x14ac:dyDescent="0.25">
      <c r="A13" s="35" t="s">
        <v>43</v>
      </c>
      <c r="B13" s="36" t="s">
        <v>57</v>
      </c>
      <c r="C13" s="37">
        <v>110</v>
      </c>
      <c r="D13" s="5"/>
      <c r="E13" s="5"/>
      <c r="F13" s="14">
        <f>Q13</f>
        <v>0</v>
      </c>
      <c r="G13" s="5" t="s">
        <v>10</v>
      </c>
      <c r="H13" s="5" t="s">
        <v>10</v>
      </c>
      <c r="I13" s="5" t="s">
        <v>10</v>
      </c>
      <c r="J13" s="5" t="s">
        <v>10</v>
      </c>
      <c r="K13" s="5" t="s">
        <v>10</v>
      </c>
      <c r="L13" s="5" t="s">
        <v>10</v>
      </c>
      <c r="M13" s="5" t="s">
        <v>10</v>
      </c>
      <c r="N13" s="14" t="s">
        <v>10</v>
      </c>
      <c r="O13" s="5" t="s">
        <v>10</v>
      </c>
      <c r="P13" s="5" t="s">
        <v>10</v>
      </c>
      <c r="Q13" s="5"/>
      <c r="R13" s="5" t="s">
        <v>10</v>
      </c>
    </row>
    <row r="14" spans="1:28" ht="40.5" customHeight="1" x14ac:dyDescent="0.25">
      <c r="A14" s="38" t="s">
        <v>45</v>
      </c>
      <c r="B14" s="36" t="s">
        <v>26</v>
      </c>
      <c r="C14" s="39">
        <v>120</v>
      </c>
      <c r="D14" s="5"/>
      <c r="E14" s="5"/>
      <c r="F14" s="16">
        <f>P14+Q14</f>
        <v>22200000</v>
      </c>
      <c r="G14" s="5" t="s">
        <v>10</v>
      </c>
      <c r="H14" s="5" t="s">
        <v>10</v>
      </c>
      <c r="I14" s="5" t="s">
        <v>10</v>
      </c>
      <c r="J14" s="5" t="s">
        <v>10</v>
      </c>
      <c r="K14" s="5" t="s">
        <v>10</v>
      </c>
      <c r="L14" s="5" t="s">
        <v>10</v>
      </c>
      <c r="M14" s="5" t="s">
        <v>10</v>
      </c>
      <c r="N14" s="14" t="s">
        <v>10</v>
      </c>
      <c r="O14" s="5" t="s">
        <v>10</v>
      </c>
      <c r="P14" s="5"/>
      <c r="Q14" s="23">
        <f>1850000*12</f>
        <v>22200000</v>
      </c>
      <c r="R14" s="5"/>
    </row>
    <row r="15" spans="1:28" ht="69" customHeight="1" x14ac:dyDescent="0.25">
      <c r="A15" s="38" t="s">
        <v>46</v>
      </c>
      <c r="B15" s="36" t="s">
        <v>75</v>
      </c>
      <c r="C15" s="37">
        <v>130</v>
      </c>
      <c r="D15" s="5"/>
      <c r="E15" s="5"/>
      <c r="F15" s="16">
        <f>Q15</f>
        <v>0</v>
      </c>
      <c r="G15" s="5" t="s">
        <v>10</v>
      </c>
      <c r="H15" s="5" t="s">
        <v>10</v>
      </c>
      <c r="I15" s="5" t="s">
        <v>10</v>
      </c>
      <c r="J15" s="5" t="s">
        <v>10</v>
      </c>
      <c r="K15" s="5" t="s">
        <v>10</v>
      </c>
      <c r="L15" s="5" t="s">
        <v>10</v>
      </c>
      <c r="M15" s="5" t="s">
        <v>10</v>
      </c>
      <c r="N15" s="14" t="s">
        <v>10</v>
      </c>
      <c r="O15" s="5" t="s">
        <v>10</v>
      </c>
      <c r="P15" s="5" t="s">
        <v>10</v>
      </c>
      <c r="Q15" s="5">
        <v>0</v>
      </c>
      <c r="R15" s="5" t="s">
        <v>10</v>
      </c>
    </row>
    <row r="16" spans="1:28" ht="47.25" x14ac:dyDescent="0.25">
      <c r="A16" s="38" t="s">
        <v>47</v>
      </c>
      <c r="B16" s="36" t="s">
        <v>27</v>
      </c>
      <c r="C16" s="39">
        <v>150</v>
      </c>
      <c r="D16" s="5"/>
      <c r="E16" s="5"/>
      <c r="F16" s="16">
        <f>M16+N16+O16</f>
        <v>0</v>
      </c>
      <c r="G16" s="5" t="s">
        <v>10</v>
      </c>
      <c r="H16" s="5" t="s">
        <v>10</v>
      </c>
      <c r="I16" s="5" t="s">
        <v>10</v>
      </c>
      <c r="J16" s="5" t="s">
        <v>10</v>
      </c>
      <c r="K16" s="5" t="s">
        <v>10</v>
      </c>
      <c r="L16" s="5" t="s">
        <v>10</v>
      </c>
      <c r="M16" s="5"/>
      <c r="N16" s="5"/>
      <c r="O16" s="5"/>
      <c r="P16" s="5" t="s">
        <v>10</v>
      </c>
      <c r="Q16" s="5">
        <v>0</v>
      </c>
      <c r="R16" s="5" t="s">
        <v>10</v>
      </c>
    </row>
    <row r="17" spans="1:18" x14ac:dyDescent="0.25">
      <c r="A17" s="38" t="s">
        <v>48</v>
      </c>
      <c r="B17" s="36" t="s">
        <v>28</v>
      </c>
      <c r="C17" s="39">
        <v>160</v>
      </c>
      <c r="D17" s="5"/>
      <c r="E17" s="14"/>
      <c r="F17" s="16">
        <f>Q17</f>
        <v>0</v>
      </c>
      <c r="G17" s="5" t="s">
        <v>10</v>
      </c>
      <c r="H17" s="5" t="s">
        <v>10</v>
      </c>
      <c r="I17" s="5" t="s">
        <v>10</v>
      </c>
      <c r="J17" s="5" t="s">
        <v>10</v>
      </c>
      <c r="K17" s="5" t="s">
        <v>10</v>
      </c>
      <c r="L17" s="5" t="s">
        <v>10</v>
      </c>
      <c r="M17" s="5" t="s">
        <v>10</v>
      </c>
      <c r="N17" s="14" t="s">
        <v>10</v>
      </c>
      <c r="O17" s="5" t="s">
        <v>10</v>
      </c>
      <c r="P17" s="5" t="s">
        <v>10</v>
      </c>
      <c r="Q17" s="5"/>
      <c r="R17" s="5"/>
    </row>
    <row r="18" spans="1:18" ht="31.5" x14ac:dyDescent="0.25">
      <c r="A18" s="38" t="s">
        <v>49</v>
      </c>
      <c r="B18" s="36" t="s">
        <v>29</v>
      </c>
      <c r="C18" s="39">
        <v>180</v>
      </c>
      <c r="D18" s="5"/>
      <c r="E18" s="5"/>
      <c r="F18" s="16">
        <f>Q18</f>
        <v>0</v>
      </c>
      <c r="G18" s="5" t="s">
        <v>10</v>
      </c>
      <c r="H18" s="5" t="s">
        <v>10</v>
      </c>
      <c r="I18" s="5" t="s">
        <v>10</v>
      </c>
      <c r="J18" s="5" t="s">
        <v>10</v>
      </c>
      <c r="K18" s="5" t="s">
        <v>10</v>
      </c>
      <c r="L18" s="5" t="s">
        <v>10</v>
      </c>
      <c r="M18" s="5" t="s">
        <v>10</v>
      </c>
      <c r="N18" s="14" t="s">
        <v>10</v>
      </c>
      <c r="O18" s="5" t="s">
        <v>10</v>
      </c>
      <c r="P18" s="5" t="s">
        <v>10</v>
      </c>
      <c r="Q18" s="5"/>
      <c r="R18" s="5" t="s">
        <v>10</v>
      </c>
    </row>
    <row r="19" spans="1:18" x14ac:dyDescent="0.25">
      <c r="A19" s="38" t="s">
        <v>101</v>
      </c>
      <c r="B19" s="36" t="s">
        <v>102</v>
      </c>
      <c r="C19" s="39"/>
      <c r="D19" s="5"/>
      <c r="E19" s="5"/>
      <c r="F19" s="16">
        <f>G19+M19+N19+O19+P19+Q19</f>
        <v>0</v>
      </c>
      <c r="G19" s="20">
        <f>H19+I19+J19+K19+L19</f>
        <v>0</v>
      </c>
      <c r="H19" s="19"/>
      <c r="I19" s="19"/>
      <c r="J19" s="19"/>
      <c r="K19" s="19"/>
      <c r="L19" s="19"/>
      <c r="M19" s="19"/>
      <c r="N19" s="20"/>
      <c r="O19" s="5"/>
      <c r="P19" s="5"/>
      <c r="Q19" s="19"/>
      <c r="R19" s="5"/>
    </row>
    <row r="20" spans="1:18" ht="56.25" customHeight="1" x14ac:dyDescent="0.25">
      <c r="A20" s="40" t="s">
        <v>50</v>
      </c>
      <c r="B20" s="33" t="s">
        <v>83</v>
      </c>
      <c r="C20" s="41">
        <v>200</v>
      </c>
      <c r="D20" s="6" t="s">
        <v>10</v>
      </c>
      <c r="E20" s="6" t="s">
        <v>10</v>
      </c>
      <c r="F20" s="16">
        <f>G20+M20+N20+Q20</f>
        <v>73896402.300000012</v>
      </c>
      <c r="G20" s="16">
        <f>H20+I20+J20+K20+L20</f>
        <v>49521288.590000004</v>
      </c>
      <c r="H20" s="13">
        <f>H26+H31+H32+H34+H35+H38+H41+H21</f>
        <v>3038653.3</v>
      </c>
      <c r="I20" s="13">
        <f>I22+I1</f>
        <v>31590500</v>
      </c>
      <c r="J20" s="4">
        <f>J26</f>
        <v>2046227.88</v>
      </c>
      <c r="K20" s="4">
        <f>K33</f>
        <v>6404812.2800000003</v>
      </c>
      <c r="L20" s="4">
        <f>L43</f>
        <v>6441095.1299999999</v>
      </c>
      <c r="M20" s="4">
        <f>M35+M38+M43</f>
        <v>0</v>
      </c>
      <c r="N20" s="4"/>
      <c r="O20" s="14" t="s">
        <v>10</v>
      </c>
      <c r="P20" s="14" t="s">
        <v>10</v>
      </c>
      <c r="Q20" s="58">
        <f>Q21+Q23+Q24+Q25+Q26+Q30</f>
        <v>24375113.710000001</v>
      </c>
      <c r="R20" s="12"/>
    </row>
    <row r="21" spans="1:18" ht="31.5" x14ac:dyDescent="0.25">
      <c r="A21" s="25" t="s">
        <v>51</v>
      </c>
      <c r="B21" s="42" t="s">
        <v>84</v>
      </c>
      <c r="C21" s="12">
        <v>210</v>
      </c>
      <c r="D21" s="6"/>
      <c r="E21" s="6"/>
      <c r="F21" s="57">
        <f>G21+Q21</f>
        <v>34614500</v>
      </c>
      <c r="G21" s="15">
        <f>I21+H21</f>
        <v>31590500</v>
      </c>
      <c r="H21" s="22"/>
      <c r="I21" s="4">
        <f>I22</f>
        <v>31590500</v>
      </c>
      <c r="J21" s="5" t="s">
        <v>10</v>
      </c>
      <c r="K21" s="5" t="s">
        <v>10</v>
      </c>
      <c r="L21" s="5" t="s">
        <v>10</v>
      </c>
      <c r="M21" s="5" t="s">
        <v>10</v>
      </c>
      <c r="N21" s="5" t="s">
        <v>10</v>
      </c>
      <c r="O21" s="5" t="s">
        <v>10</v>
      </c>
      <c r="P21" s="5" t="s">
        <v>10</v>
      </c>
      <c r="Q21" s="4">
        <f>Q22</f>
        <v>3024000.0000000005</v>
      </c>
      <c r="R21" s="6"/>
    </row>
    <row r="22" spans="1:18" ht="63" x14ac:dyDescent="0.25">
      <c r="A22" s="43" t="s">
        <v>58</v>
      </c>
      <c r="B22" s="42" t="s">
        <v>30</v>
      </c>
      <c r="C22" s="12">
        <v>211</v>
      </c>
      <c r="D22" s="7"/>
      <c r="E22" s="6"/>
      <c r="F22" s="13">
        <f>G22+Q22</f>
        <v>34614500</v>
      </c>
      <c r="G22" s="4">
        <f>I22</f>
        <v>31590500</v>
      </c>
      <c r="H22" s="6" t="s">
        <v>10</v>
      </c>
      <c r="I22" s="6">
        <v>31590500</v>
      </c>
      <c r="J22" s="5" t="s">
        <v>10</v>
      </c>
      <c r="K22" s="5" t="s">
        <v>10</v>
      </c>
      <c r="L22" s="5" t="s">
        <v>10</v>
      </c>
      <c r="M22" s="5" t="s">
        <v>10</v>
      </c>
      <c r="N22" s="5" t="s">
        <v>10</v>
      </c>
      <c r="O22" s="5" t="s">
        <v>10</v>
      </c>
      <c r="P22" s="5" t="s">
        <v>10</v>
      </c>
      <c r="Q22" s="15">
        <f>Q12*0.14</f>
        <v>3024000.0000000005</v>
      </c>
      <c r="R22" s="6"/>
    </row>
    <row r="23" spans="1:18" ht="31.5" x14ac:dyDescent="0.25">
      <c r="A23" s="43" t="s">
        <v>52</v>
      </c>
      <c r="B23" s="42" t="s">
        <v>85</v>
      </c>
      <c r="C23" s="12">
        <v>220</v>
      </c>
      <c r="D23" s="6"/>
      <c r="E23" s="6"/>
      <c r="F23" s="13">
        <f t="shared" ref="F23:F25" si="1">G23+Q23</f>
        <v>0</v>
      </c>
      <c r="G23" s="4">
        <f t="shared" ref="G23:G25" si="2">I23</f>
        <v>0</v>
      </c>
      <c r="H23" s="6" t="s">
        <v>10</v>
      </c>
      <c r="I23" s="6"/>
      <c r="J23" s="5" t="s">
        <v>10</v>
      </c>
      <c r="K23" s="5" t="s">
        <v>10</v>
      </c>
      <c r="L23" s="5" t="s">
        <v>10</v>
      </c>
      <c r="M23" s="5" t="s">
        <v>10</v>
      </c>
      <c r="N23" s="5" t="s">
        <v>10</v>
      </c>
      <c r="O23" s="5" t="s">
        <v>10</v>
      </c>
      <c r="P23" s="5" t="s">
        <v>10</v>
      </c>
      <c r="Q23" s="6"/>
      <c r="R23" s="6"/>
    </row>
    <row r="24" spans="1:18" ht="47.25" x14ac:dyDescent="0.25">
      <c r="A24" s="43" t="s">
        <v>53</v>
      </c>
      <c r="B24" s="42" t="s">
        <v>86</v>
      </c>
      <c r="C24" s="12">
        <v>230</v>
      </c>
      <c r="D24" s="7"/>
      <c r="E24" s="6"/>
      <c r="F24" s="13">
        <f t="shared" si="1"/>
        <v>0</v>
      </c>
      <c r="G24" s="4">
        <f t="shared" si="2"/>
        <v>0</v>
      </c>
      <c r="H24" s="6" t="s">
        <v>10</v>
      </c>
      <c r="I24" s="6"/>
      <c r="J24" s="5" t="s">
        <v>10</v>
      </c>
      <c r="K24" s="5" t="s">
        <v>10</v>
      </c>
      <c r="L24" s="5" t="s">
        <v>10</v>
      </c>
      <c r="M24" s="5" t="s">
        <v>10</v>
      </c>
      <c r="N24" s="5" t="s">
        <v>10</v>
      </c>
      <c r="O24" s="5" t="s">
        <v>10</v>
      </c>
      <c r="P24" s="5" t="s">
        <v>10</v>
      </c>
      <c r="Q24" s="6"/>
      <c r="R24" s="6"/>
    </row>
    <row r="25" spans="1:18" ht="47.25" x14ac:dyDescent="0.25">
      <c r="A25" s="43" t="s">
        <v>54</v>
      </c>
      <c r="B25" s="42" t="s">
        <v>31</v>
      </c>
      <c r="C25" s="12">
        <v>240</v>
      </c>
      <c r="D25" s="7"/>
      <c r="E25" s="8"/>
      <c r="F25" s="13">
        <f t="shared" si="1"/>
        <v>0</v>
      </c>
      <c r="G25" s="4">
        <f t="shared" si="2"/>
        <v>0</v>
      </c>
      <c r="H25" s="6" t="s">
        <v>10</v>
      </c>
      <c r="I25" s="6"/>
      <c r="J25" s="5" t="s">
        <v>10</v>
      </c>
      <c r="K25" s="5" t="s">
        <v>10</v>
      </c>
      <c r="L25" s="5" t="s">
        <v>10</v>
      </c>
      <c r="M25" s="5" t="s">
        <v>10</v>
      </c>
      <c r="N25" s="5" t="s">
        <v>10</v>
      </c>
      <c r="O25" s="5" t="s">
        <v>10</v>
      </c>
      <c r="P25" s="5" t="s">
        <v>10</v>
      </c>
      <c r="Q25" s="6"/>
      <c r="R25" s="6"/>
    </row>
    <row r="26" spans="1:18" ht="81.75" customHeight="1" x14ac:dyDescent="0.25">
      <c r="A26" s="43" t="s">
        <v>55</v>
      </c>
      <c r="B26" s="42" t="s">
        <v>92</v>
      </c>
      <c r="C26" s="12">
        <v>250</v>
      </c>
      <c r="D26" s="7">
        <v>290</v>
      </c>
      <c r="E26" s="6"/>
      <c r="F26" s="57">
        <f>G26+Q26</f>
        <v>2141227.88</v>
      </c>
      <c r="G26" s="15">
        <f>H26+J26</f>
        <v>2051227.88</v>
      </c>
      <c r="H26" s="4">
        <f>H27+H28+H29</f>
        <v>5000</v>
      </c>
      <c r="I26" s="5" t="s">
        <v>10</v>
      </c>
      <c r="J26" s="4">
        <f>J27+J28+J29</f>
        <v>2046227.88</v>
      </c>
      <c r="K26" s="5" t="s">
        <v>10</v>
      </c>
      <c r="L26" s="5" t="s">
        <v>10</v>
      </c>
      <c r="M26" s="5" t="s">
        <v>10</v>
      </c>
      <c r="N26" s="5" t="s">
        <v>10</v>
      </c>
      <c r="O26" s="5" t="s">
        <v>10</v>
      </c>
      <c r="P26" s="5" t="s">
        <v>10</v>
      </c>
      <c r="Q26" s="13">
        <f>Q27+Q28+Q29</f>
        <v>90000</v>
      </c>
      <c r="R26" s="5" t="s">
        <v>10</v>
      </c>
    </row>
    <row r="27" spans="1:18" x14ac:dyDescent="0.25">
      <c r="A27" s="43" t="s">
        <v>59</v>
      </c>
      <c r="B27" s="42" t="s">
        <v>15</v>
      </c>
      <c r="C27" s="12"/>
      <c r="D27" s="7"/>
      <c r="E27" s="6">
        <v>851</v>
      </c>
      <c r="F27" s="57">
        <f t="shared" ref="F27:F29" si="3">G27+Q27</f>
        <v>2064257.88</v>
      </c>
      <c r="G27" s="15">
        <f t="shared" ref="G27:G29" si="4">H27+J27</f>
        <v>2024257.88</v>
      </c>
      <c r="H27" s="21">
        <v>0</v>
      </c>
      <c r="I27" s="5" t="s">
        <v>10</v>
      </c>
      <c r="J27" s="22">
        <v>2024257.88</v>
      </c>
      <c r="K27" s="5" t="s">
        <v>10</v>
      </c>
      <c r="L27" s="5" t="s">
        <v>10</v>
      </c>
      <c r="M27" s="5" t="s">
        <v>10</v>
      </c>
      <c r="N27" s="5" t="s">
        <v>10</v>
      </c>
      <c r="O27" s="5" t="s">
        <v>10</v>
      </c>
      <c r="P27" s="5" t="s">
        <v>10</v>
      </c>
      <c r="Q27" s="15">
        <v>40000</v>
      </c>
      <c r="R27" s="5" t="s">
        <v>10</v>
      </c>
    </row>
    <row r="28" spans="1:18" x14ac:dyDescent="0.25">
      <c r="A28" s="43" t="s">
        <v>60</v>
      </c>
      <c r="B28" s="42" t="s">
        <v>15</v>
      </c>
      <c r="C28" s="12"/>
      <c r="D28" s="7"/>
      <c r="E28" s="6" t="s">
        <v>109</v>
      </c>
      <c r="F28" s="57">
        <f t="shared" si="3"/>
        <v>75970</v>
      </c>
      <c r="G28" s="15">
        <f t="shared" si="4"/>
        <v>25970</v>
      </c>
      <c r="H28" s="21">
        <v>4000</v>
      </c>
      <c r="I28" s="5" t="s">
        <v>10</v>
      </c>
      <c r="J28" s="22">
        <v>21970</v>
      </c>
      <c r="K28" s="5" t="s">
        <v>10</v>
      </c>
      <c r="L28" s="5" t="s">
        <v>10</v>
      </c>
      <c r="M28" s="5" t="s">
        <v>10</v>
      </c>
      <c r="N28" s="5" t="s">
        <v>10</v>
      </c>
      <c r="O28" s="5" t="s">
        <v>10</v>
      </c>
      <c r="P28" s="5" t="s">
        <v>10</v>
      </c>
      <c r="Q28" s="15">
        <v>50000</v>
      </c>
      <c r="R28" s="5" t="s">
        <v>10</v>
      </c>
    </row>
    <row r="29" spans="1:18" ht="42" customHeight="1" x14ac:dyDescent="0.25">
      <c r="A29" s="43" t="s">
        <v>61</v>
      </c>
      <c r="B29" s="42" t="s">
        <v>37</v>
      </c>
      <c r="C29" s="12"/>
      <c r="D29" s="7"/>
      <c r="E29" s="6">
        <v>853</v>
      </c>
      <c r="F29" s="57">
        <f t="shared" si="3"/>
        <v>1000</v>
      </c>
      <c r="G29" s="15">
        <f t="shared" si="4"/>
        <v>1000</v>
      </c>
      <c r="H29" s="21">
        <v>1000</v>
      </c>
      <c r="I29" s="5" t="s">
        <v>10</v>
      </c>
      <c r="J29" s="23">
        <v>0</v>
      </c>
      <c r="K29" s="5" t="s">
        <v>10</v>
      </c>
      <c r="L29" s="5" t="s">
        <v>10</v>
      </c>
      <c r="M29" s="5" t="s">
        <v>10</v>
      </c>
      <c r="N29" s="5" t="s">
        <v>10</v>
      </c>
      <c r="O29" s="5" t="s">
        <v>10</v>
      </c>
      <c r="P29" s="5" t="s">
        <v>10</v>
      </c>
      <c r="Q29" s="6"/>
      <c r="R29" s="5" t="s">
        <v>10</v>
      </c>
    </row>
    <row r="30" spans="1:18" ht="63" x14ac:dyDescent="0.25">
      <c r="A30" s="43" t="s">
        <v>56</v>
      </c>
      <c r="B30" s="42" t="s">
        <v>93</v>
      </c>
      <c r="C30" s="12">
        <v>260</v>
      </c>
      <c r="D30" s="6"/>
      <c r="E30" s="6"/>
      <c r="F30" s="57">
        <f>G30+M30+N30+O30+Q30</f>
        <v>37140674.420000002</v>
      </c>
      <c r="G30" s="57">
        <f>H30+K30+L30</f>
        <v>15879560.710000001</v>
      </c>
      <c r="H30" s="13">
        <f>H31+H32+H34+H35+H38+H41+H49</f>
        <v>3033653.3</v>
      </c>
      <c r="I30" s="5" t="s">
        <v>10</v>
      </c>
      <c r="J30" s="5" t="s">
        <v>10</v>
      </c>
      <c r="K30" s="15">
        <f>K33</f>
        <v>6404812.2800000003</v>
      </c>
      <c r="L30" s="15">
        <f>L43</f>
        <v>6441095.1299999999</v>
      </c>
      <c r="M30" s="57">
        <f>M35+M38+M43</f>
        <v>0</v>
      </c>
      <c r="N30" s="57">
        <f>N35+N38+N43</f>
        <v>0</v>
      </c>
      <c r="O30" s="57">
        <f>O35+O38</f>
        <v>0</v>
      </c>
      <c r="P30" s="5" t="s">
        <v>10</v>
      </c>
      <c r="Q30" s="57">
        <f>Q31+Q32+Q33+Q34+Q35+Q38+Q41+Q43</f>
        <v>21261113.710000001</v>
      </c>
      <c r="R30" s="6"/>
    </row>
    <row r="31" spans="1:18" x14ac:dyDescent="0.25">
      <c r="A31" s="25" t="s">
        <v>62</v>
      </c>
      <c r="B31" s="44" t="s">
        <v>39</v>
      </c>
      <c r="C31" s="45"/>
      <c r="D31" s="7">
        <v>221</v>
      </c>
      <c r="E31" s="6"/>
      <c r="F31" s="57">
        <f>G30:G31+Q31</f>
        <v>168160</v>
      </c>
      <c r="G31" s="15">
        <f>H31</f>
        <v>164160</v>
      </c>
      <c r="H31" s="15">
        <v>164160</v>
      </c>
      <c r="I31" s="6" t="s">
        <v>10</v>
      </c>
      <c r="J31" s="6" t="s">
        <v>10</v>
      </c>
      <c r="K31" s="6" t="s">
        <v>10</v>
      </c>
      <c r="L31" s="6" t="s">
        <v>10</v>
      </c>
      <c r="M31" s="6" t="s">
        <v>10</v>
      </c>
      <c r="N31" s="6" t="s">
        <v>10</v>
      </c>
      <c r="O31" s="6" t="s">
        <v>10</v>
      </c>
      <c r="P31" s="6" t="s">
        <v>10</v>
      </c>
      <c r="Q31" s="15">
        <v>4000</v>
      </c>
      <c r="R31" s="6" t="s">
        <v>10</v>
      </c>
    </row>
    <row r="32" spans="1:18" x14ac:dyDescent="0.25">
      <c r="A32" s="25" t="s">
        <v>63</v>
      </c>
      <c r="B32" s="44" t="s">
        <v>11</v>
      </c>
      <c r="C32" s="45"/>
      <c r="D32" s="7">
        <v>222</v>
      </c>
      <c r="E32" s="6"/>
      <c r="F32" s="57">
        <f>G32+Q32</f>
        <v>96000</v>
      </c>
      <c r="G32" s="15">
        <f>H32</f>
        <v>0</v>
      </c>
      <c r="H32" s="6"/>
      <c r="I32" s="6" t="s">
        <v>10</v>
      </c>
      <c r="J32" s="6" t="s">
        <v>10</v>
      </c>
      <c r="K32" s="6" t="s">
        <v>10</v>
      </c>
      <c r="L32" s="6" t="s">
        <v>10</v>
      </c>
      <c r="M32" s="6" t="s">
        <v>10</v>
      </c>
      <c r="N32" s="6" t="s">
        <v>10</v>
      </c>
      <c r="O32" s="6" t="s">
        <v>10</v>
      </c>
      <c r="P32" s="6" t="s">
        <v>10</v>
      </c>
      <c r="Q32" s="15">
        <v>96000</v>
      </c>
      <c r="R32" s="6" t="s">
        <v>10</v>
      </c>
    </row>
    <row r="33" spans="1:18" x14ac:dyDescent="0.25">
      <c r="A33" s="25" t="s">
        <v>64</v>
      </c>
      <c r="B33" s="44" t="s">
        <v>40</v>
      </c>
      <c r="C33" s="45"/>
      <c r="D33" s="7">
        <v>223</v>
      </c>
      <c r="E33" s="6"/>
      <c r="F33" s="57">
        <f>G33+Q33</f>
        <v>6404812.2800000003</v>
      </c>
      <c r="G33" s="15">
        <f>K33</f>
        <v>6404812.2800000003</v>
      </c>
      <c r="H33" s="6" t="s">
        <v>10</v>
      </c>
      <c r="I33" s="6" t="s">
        <v>10</v>
      </c>
      <c r="J33" s="6" t="s">
        <v>10</v>
      </c>
      <c r="K33" s="15">
        <v>6404812.2800000003</v>
      </c>
      <c r="L33" s="6" t="s">
        <v>10</v>
      </c>
      <c r="M33" s="6" t="s">
        <v>10</v>
      </c>
      <c r="N33" s="6" t="s">
        <v>10</v>
      </c>
      <c r="O33" s="6" t="s">
        <v>10</v>
      </c>
      <c r="P33" s="6" t="s">
        <v>10</v>
      </c>
      <c r="Q33" s="6"/>
      <c r="R33" s="6" t="s">
        <v>10</v>
      </c>
    </row>
    <row r="34" spans="1:18" ht="47.25" x14ac:dyDescent="0.25">
      <c r="A34" s="46" t="s">
        <v>65</v>
      </c>
      <c r="B34" s="47" t="s">
        <v>12</v>
      </c>
      <c r="C34" s="48"/>
      <c r="D34" s="7">
        <v>224</v>
      </c>
      <c r="E34" s="6"/>
      <c r="F34" s="57">
        <f>G34+Q34</f>
        <v>0</v>
      </c>
      <c r="G34" s="15">
        <f>H34</f>
        <v>0</v>
      </c>
      <c r="H34" s="6"/>
      <c r="I34" s="6" t="s">
        <v>10</v>
      </c>
      <c r="J34" s="6" t="s">
        <v>10</v>
      </c>
      <c r="K34" s="6" t="s">
        <v>10</v>
      </c>
      <c r="L34" s="6" t="s">
        <v>10</v>
      </c>
      <c r="M34" s="6" t="s">
        <v>10</v>
      </c>
      <c r="N34" s="6" t="s">
        <v>10</v>
      </c>
      <c r="O34" s="6" t="s">
        <v>10</v>
      </c>
      <c r="P34" s="6" t="s">
        <v>10</v>
      </c>
      <c r="Q34" s="6"/>
      <c r="R34" s="6" t="s">
        <v>10</v>
      </c>
    </row>
    <row r="35" spans="1:18" ht="63" x14ac:dyDescent="0.25">
      <c r="A35" s="49" t="s">
        <v>76</v>
      </c>
      <c r="B35" s="47" t="s">
        <v>99</v>
      </c>
      <c r="C35" s="50"/>
      <c r="D35" s="9">
        <v>225</v>
      </c>
      <c r="E35" s="3"/>
      <c r="F35" s="13">
        <f>G35+M35+N35+O35+Q35</f>
        <v>7004453.2999999998</v>
      </c>
      <c r="G35" s="15">
        <f>H35</f>
        <v>1904453.3</v>
      </c>
      <c r="H35" s="4">
        <v>1904453.3</v>
      </c>
      <c r="I35" s="3" t="s">
        <v>10</v>
      </c>
      <c r="J35" s="3" t="s">
        <v>10</v>
      </c>
      <c r="K35" s="3" t="s">
        <v>10</v>
      </c>
      <c r="L35" s="3" t="s">
        <v>10</v>
      </c>
      <c r="M35" s="4"/>
      <c r="N35" s="4"/>
      <c r="O35" s="3"/>
      <c r="P35" s="3" t="s">
        <v>10</v>
      </c>
      <c r="Q35" s="4">
        <v>5100000</v>
      </c>
      <c r="R35" s="6"/>
    </row>
    <row r="36" spans="1:18" ht="31.5" x14ac:dyDescent="0.25">
      <c r="A36" s="46" t="s">
        <v>77</v>
      </c>
      <c r="B36" s="51" t="s">
        <v>13</v>
      </c>
      <c r="C36" s="48"/>
      <c r="D36" s="6">
        <v>225</v>
      </c>
      <c r="E36" s="6"/>
      <c r="F36" s="13">
        <f>M36+N36+O36+Q36</f>
        <v>0</v>
      </c>
      <c r="G36" s="6" t="s">
        <v>10</v>
      </c>
      <c r="H36" s="6" t="s">
        <v>10</v>
      </c>
      <c r="I36" s="6" t="s">
        <v>10</v>
      </c>
      <c r="J36" s="6" t="s">
        <v>10</v>
      </c>
      <c r="K36" s="6" t="s">
        <v>10</v>
      </c>
      <c r="L36" s="6" t="s">
        <v>10</v>
      </c>
      <c r="M36" s="6"/>
      <c r="N36" s="6"/>
      <c r="O36" s="6"/>
      <c r="P36" s="6" t="s">
        <v>10</v>
      </c>
      <c r="Q36" s="6"/>
      <c r="R36" s="6"/>
    </row>
    <row r="37" spans="1:18" ht="31.5" x14ac:dyDescent="0.25">
      <c r="A37" s="46" t="s">
        <v>78</v>
      </c>
      <c r="B37" s="51" t="s">
        <v>14</v>
      </c>
      <c r="C37" s="48"/>
      <c r="D37" s="6">
        <v>225</v>
      </c>
      <c r="E37" s="6"/>
      <c r="F37" s="13">
        <f>M37+N37+Q37</f>
        <v>0</v>
      </c>
      <c r="G37" s="6" t="s">
        <v>10</v>
      </c>
      <c r="H37" s="6" t="s">
        <v>10</v>
      </c>
      <c r="I37" s="6" t="s">
        <v>10</v>
      </c>
      <c r="J37" s="6" t="s">
        <v>10</v>
      </c>
      <c r="K37" s="6" t="s">
        <v>10</v>
      </c>
      <c r="L37" s="6" t="s">
        <v>10</v>
      </c>
      <c r="M37" s="6"/>
      <c r="N37" s="6"/>
      <c r="O37" s="6" t="s">
        <v>10</v>
      </c>
      <c r="P37" s="6" t="s">
        <v>10</v>
      </c>
      <c r="Q37" s="6"/>
      <c r="R37" s="6"/>
    </row>
    <row r="38" spans="1:18" ht="47.25" x14ac:dyDescent="0.25">
      <c r="A38" s="46" t="s">
        <v>103</v>
      </c>
      <c r="B38" s="51" t="s">
        <v>94</v>
      </c>
      <c r="C38" s="48"/>
      <c r="D38" s="7">
        <v>226</v>
      </c>
      <c r="E38" s="6"/>
      <c r="F38" s="13">
        <f>G38+M38+N38+O38+Q38</f>
        <v>2098040</v>
      </c>
      <c r="G38" s="4">
        <f>H38</f>
        <v>965040</v>
      </c>
      <c r="H38" s="15">
        <v>965040</v>
      </c>
      <c r="I38" s="6" t="s">
        <v>10</v>
      </c>
      <c r="J38" s="6" t="s">
        <v>10</v>
      </c>
      <c r="K38" s="6" t="s">
        <v>10</v>
      </c>
      <c r="L38" s="6" t="s">
        <v>10</v>
      </c>
      <c r="M38" s="21"/>
      <c r="N38" s="6"/>
      <c r="O38" s="6"/>
      <c r="P38" s="6" t="s">
        <v>10</v>
      </c>
      <c r="Q38" s="15">
        <v>1133000</v>
      </c>
      <c r="R38" s="6"/>
    </row>
    <row r="39" spans="1:18" ht="31.5" x14ac:dyDescent="0.25">
      <c r="A39" s="46" t="s">
        <v>104</v>
      </c>
      <c r="B39" s="51" t="s">
        <v>13</v>
      </c>
      <c r="C39" s="48"/>
      <c r="D39" s="6">
        <v>226</v>
      </c>
      <c r="E39" s="6"/>
      <c r="F39" s="13">
        <f>M39+N39+O39+Q39</f>
        <v>0</v>
      </c>
      <c r="G39" s="6" t="s">
        <v>10</v>
      </c>
      <c r="H39" s="6" t="s">
        <v>10</v>
      </c>
      <c r="I39" s="6" t="s">
        <v>10</v>
      </c>
      <c r="J39" s="6" t="s">
        <v>10</v>
      </c>
      <c r="K39" s="6" t="s">
        <v>10</v>
      </c>
      <c r="L39" s="6" t="s">
        <v>10</v>
      </c>
      <c r="M39" s="21"/>
      <c r="N39" s="6"/>
      <c r="O39" s="6"/>
      <c r="P39" s="6" t="s">
        <v>10</v>
      </c>
      <c r="Q39" s="6"/>
      <c r="R39" s="6"/>
    </row>
    <row r="40" spans="1:18" ht="31.5" x14ac:dyDescent="0.25">
      <c r="A40" s="46" t="s">
        <v>105</v>
      </c>
      <c r="B40" s="51" t="s">
        <v>14</v>
      </c>
      <c r="C40" s="48"/>
      <c r="D40" s="6">
        <v>226</v>
      </c>
      <c r="E40" s="6"/>
      <c r="F40" s="13">
        <f>M40+N40+Q40</f>
        <v>0</v>
      </c>
      <c r="G40" s="6" t="s">
        <v>10</v>
      </c>
      <c r="H40" s="6" t="s">
        <v>10</v>
      </c>
      <c r="I40" s="6" t="s">
        <v>10</v>
      </c>
      <c r="J40" s="6" t="s">
        <v>10</v>
      </c>
      <c r="K40" s="6" t="s">
        <v>10</v>
      </c>
      <c r="L40" s="6" t="s">
        <v>10</v>
      </c>
      <c r="M40" s="6"/>
      <c r="N40" s="6"/>
      <c r="O40" s="6" t="s">
        <v>10</v>
      </c>
      <c r="P40" s="6" t="s">
        <v>10</v>
      </c>
      <c r="Q40" s="6"/>
      <c r="R40" s="6"/>
    </row>
    <row r="41" spans="1:18" ht="94.5" x14ac:dyDescent="0.25">
      <c r="A41" s="49" t="s">
        <v>106</v>
      </c>
      <c r="B41" s="51" t="s">
        <v>95</v>
      </c>
      <c r="C41" s="52"/>
      <c r="D41" s="7">
        <v>290</v>
      </c>
      <c r="E41" s="6"/>
      <c r="F41" s="13">
        <f>G41+Q41</f>
        <v>0</v>
      </c>
      <c r="G41" s="4">
        <f>H41</f>
        <v>0</v>
      </c>
      <c r="H41" s="4">
        <f>H42</f>
        <v>0</v>
      </c>
      <c r="I41" s="6" t="s">
        <v>10</v>
      </c>
      <c r="J41" s="6" t="s">
        <v>10</v>
      </c>
      <c r="K41" s="6" t="s">
        <v>10</v>
      </c>
      <c r="L41" s="6" t="s">
        <v>10</v>
      </c>
      <c r="M41" s="6" t="s">
        <v>10</v>
      </c>
      <c r="N41" s="6" t="s">
        <v>10</v>
      </c>
      <c r="O41" s="6" t="s">
        <v>10</v>
      </c>
      <c r="P41" s="6" t="s">
        <v>10</v>
      </c>
      <c r="Q41" s="6"/>
      <c r="R41" s="6" t="s">
        <v>10</v>
      </c>
    </row>
    <row r="42" spans="1:18" x14ac:dyDescent="0.25">
      <c r="A42" s="46" t="s">
        <v>107</v>
      </c>
      <c r="B42" s="53" t="s">
        <v>38</v>
      </c>
      <c r="C42" s="48"/>
      <c r="D42" s="6"/>
      <c r="E42" s="6">
        <v>244</v>
      </c>
      <c r="F42" s="13">
        <f t="shared" ref="F42" si="5">G42+Q42</f>
        <v>0</v>
      </c>
      <c r="G42" s="4">
        <f t="shared" ref="G42" si="6">H42</f>
        <v>0</v>
      </c>
      <c r="H42" s="6"/>
      <c r="I42" s="6" t="s">
        <v>10</v>
      </c>
      <c r="J42" s="6" t="s">
        <v>10</v>
      </c>
      <c r="K42" s="6" t="s">
        <v>10</v>
      </c>
      <c r="L42" s="6" t="s">
        <v>10</v>
      </c>
      <c r="M42" s="6" t="s">
        <v>10</v>
      </c>
      <c r="N42" s="6" t="s">
        <v>10</v>
      </c>
      <c r="O42" s="6" t="s">
        <v>10</v>
      </c>
      <c r="P42" s="6" t="s">
        <v>10</v>
      </c>
      <c r="Q42" s="6"/>
      <c r="R42" s="6" t="s">
        <v>10</v>
      </c>
    </row>
    <row r="43" spans="1:18" ht="63" x14ac:dyDescent="0.25">
      <c r="A43" s="54" t="s">
        <v>44</v>
      </c>
      <c r="B43" s="55" t="s">
        <v>96</v>
      </c>
      <c r="C43" s="56"/>
      <c r="D43" s="7">
        <v>300</v>
      </c>
      <c r="E43" s="6"/>
      <c r="F43" s="57">
        <f>G43+N43+Q43+M43</f>
        <v>21369208.84</v>
      </c>
      <c r="G43" s="15">
        <f>L43</f>
        <v>6441095.1299999999</v>
      </c>
      <c r="H43" s="6" t="s">
        <v>10</v>
      </c>
      <c r="I43" s="6" t="s">
        <v>10</v>
      </c>
      <c r="J43" s="6" t="s">
        <v>10</v>
      </c>
      <c r="K43" s="6" t="s">
        <v>10</v>
      </c>
      <c r="L43" s="4">
        <f>L47</f>
        <v>6441095.1299999999</v>
      </c>
      <c r="M43" s="4">
        <f>M45+M47+M44</f>
        <v>0</v>
      </c>
      <c r="N43" s="4">
        <f>N44</f>
        <v>0</v>
      </c>
      <c r="O43" s="6" t="s">
        <v>10</v>
      </c>
      <c r="P43" s="6" t="s">
        <v>10</v>
      </c>
      <c r="Q43" s="4">
        <f>Q44+Q46+Q47</f>
        <v>14928113.710000001</v>
      </c>
      <c r="R43" s="6"/>
    </row>
    <row r="44" spans="1:18" ht="63" x14ac:dyDescent="0.25">
      <c r="A44" s="46" t="s">
        <v>66</v>
      </c>
      <c r="B44" s="51" t="s">
        <v>91</v>
      </c>
      <c r="C44" s="48"/>
      <c r="D44" s="7">
        <v>310</v>
      </c>
      <c r="E44" s="6"/>
      <c r="F44" s="57">
        <f>M44+N44+Q44</f>
        <v>3700000</v>
      </c>
      <c r="G44" s="6" t="s">
        <v>10</v>
      </c>
      <c r="H44" s="6" t="s">
        <v>10</v>
      </c>
      <c r="I44" s="6" t="s">
        <v>10</v>
      </c>
      <c r="J44" s="6" t="s">
        <v>10</v>
      </c>
      <c r="K44" s="6" t="s">
        <v>10</v>
      </c>
      <c r="L44" s="6" t="s">
        <v>10</v>
      </c>
      <c r="M44" s="21"/>
      <c r="N44" s="6"/>
      <c r="O44" s="6" t="s">
        <v>10</v>
      </c>
      <c r="P44" s="6" t="s">
        <v>10</v>
      </c>
      <c r="Q44" s="15">
        <f>Q45</f>
        <v>3700000</v>
      </c>
      <c r="R44" s="6"/>
    </row>
    <row r="45" spans="1:18" ht="31.5" x14ac:dyDescent="0.25">
      <c r="A45" s="46" t="s">
        <v>79</v>
      </c>
      <c r="B45" s="51" t="s">
        <v>14</v>
      </c>
      <c r="C45" s="48"/>
      <c r="D45" s="6">
        <v>310</v>
      </c>
      <c r="E45" s="6"/>
      <c r="F45" s="57">
        <v>0</v>
      </c>
      <c r="G45" s="6" t="s">
        <v>10</v>
      </c>
      <c r="H45" s="6" t="s">
        <v>10</v>
      </c>
      <c r="I45" s="6" t="s">
        <v>10</v>
      </c>
      <c r="J45" s="6" t="s">
        <v>10</v>
      </c>
      <c r="K45" s="6" t="s">
        <v>10</v>
      </c>
      <c r="L45" s="6" t="s">
        <v>10</v>
      </c>
      <c r="M45" s="21">
        <v>0</v>
      </c>
      <c r="N45" s="6"/>
      <c r="O45" s="6" t="s">
        <v>10</v>
      </c>
      <c r="P45" s="6" t="s">
        <v>10</v>
      </c>
      <c r="Q45" s="15">
        <v>3700000</v>
      </c>
      <c r="R45" s="6"/>
    </row>
    <row r="46" spans="1:18" ht="63" x14ac:dyDescent="0.25">
      <c r="A46" s="46" t="s">
        <v>67</v>
      </c>
      <c r="B46" s="51" t="s">
        <v>87</v>
      </c>
      <c r="C46" s="48"/>
      <c r="D46" s="7">
        <v>320</v>
      </c>
      <c r="E46" s="6"/>
      <c r="F46" s="57">
        <f>Q46</f>
        <v>0</v>
      </c>
      <c r="G46" s="6" t="s">
        <v>10</v>
      </c>
      <c r="H46" s="6" t="s">
        <v>10</v>
      </c>
      <c r="I46" s="6" t="s">
        <v>10</v>
      </c>
      <c r="J46" s="6" t="s">
        <v>10</v>
      </c>
      <c r="K46" s="6" t="s">
        <v>10</v>
      </c>
      <c r="L46" s="6" t="s">
        <v>10</v>
      </c>
      <c r="M46" s="6" t="s">
        <v>10</v>
      </c>
      <c r="N46" s="6" t="s">
        <v>10</v>
      </c>
      <c r="O46" s="6" t="s">
        <v>10</v>
      </c>
      <c r="P46" s="6" t="s">
        <v>10</v>
      </c>
      <c r="Q46" s="6"/>
      <c r="R46" s="6" t="s">
        <v>10</v>
      </c>
    </row>
    <row r="47" spans="1:18" ht="78.75" x14ac:dyDescent="0.25">
      <c r="A47" s="49" t="s">
        <v>68</v>
      </c>
      <c r="B47" s="51" t="s">
        <v>97</v>
      </c>
      <c r="C47" s="52"/>
      <c r="D47" s="7">
        <v>340</v>
      </c>
      <c r="E47" s="6"/>
      <c r="F47" s="57">
        <f>G47+M47+Q47</f>
        <v>17669208.84</v>
      </c>
      <c r="G47" s="15">
        <f>L47</f>
        <v>6441095.1299999999</v>
      </c>
      <c r="H47" s="6" t="s">
        <v>10</v>
      </c>
      <c r="I47" s="6" t="s">
        <v>10</v>
      </c>
      <c r="J47" s="6" t="s">
        <v>10</v>
      </c>
      <c r="K47" s="6" t="s">
        <v>10</v>
      </c>
      <c r="L47" s="21">
        <v>6441095.1299999999</v>
      </c>
      <c r="M47" s="21"/>
      <c r="N47" s="6" t="s">
        <v>10</v>
      </c>
      <c r="O47" s="6" t="s">
        <v>10</v>
      </c>
      <c r="P47" s="6" t="s">
        <v>10</v>
      </c>
      <c r="Q47" s="15">
        <v>11228113.710000001</v>
      </c>
      <c r="R47" s="6"/>
    </row>
    <row r="48" spans="1:18" ht="31.5" x14ac:dyDescent="0.25">
      <c r="A48" s="46" t="s">
        <v>80</v>
      </c>
      <c r="B48" s="51" t="s">
        <v>14</v>
      </c>
      <c r="C48" s="48"/>
      <c r="D48" s="6">
        <v>340</v>
      </c>
      <c r="E48" s="6"/>
      <c r="F48" s="57">
        <f>M48+Q48</f>
        <v>0</v>
      </c>
      <c r="G48" s="15">
        <f>M48</f>
        <v>0</v>
      </c>
      <c r="H48" s="6" t="s">
        <v>10</v>
      </c>
      <c r="I48" s="6" t="s">
        <v>10</v>
      </c>
      <c r="J48" s="6" t="s">
        <v>10</v>
      </c>
      <c r="K48" s="6" t="s">
        <v>10</v>
      </c>
      <c r="L48" s="6" t="s">
        <v>10</v>
      </c>
      <c r="M48" s="6"/>
      <c r="N48" s="6" t="s">
        <v>10</v>
      </c>
      <c r="O48" s="6" t="s">
        <v>10</v>
      </c>
      <c r="P48" s="6" t="s">
        <v>10</v>
      </c>
      <c r="Q48" s="6"/>
      <c r="R48" s="6"/>
    </row>
    <row r="49" spans="1:18" ht="63" x14ac:dyDescent="0.25">
      <c r="A49" s="54" t="s">
        <v>69</v>
      </c>
      <c r="B49" s="55" t="s">
        <v>98</v>
      </c>
      <c r="C49" s="41">
        <v>300</v>
      </c>
      <c r="D49" s="6" t="s">
        <v>10</v>
      </c>
      <c r="E49" s="6" t="s">
        <v>10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31.5" x14ac:dyDescent="0.25">
      <c r="A50" s="46" t="s">
        <v>70</v>
      </c>
      <c r="B50" s="51" t="s">
        <v>88</v>
      </c>
      <c r="C50" s="12">
        <v>310</v>
      </c>
      <c r="D50" s="7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25">
      <c r="A51" s="46" t="s">
        <v>71</v>
      </c>
      <c r="B51" s="51" t="s">
        <v>32</v>
      </c>
      <c r="C51" s="12">
        <v>320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63" x14ac:dyDescent="0.25">
      <c r="A52" s="54" t="s">
        <v>72</v>
      </c>
      <c r="B52" s="55" t="s">
        <v>89</v>
      </c>
      <c r="C52" s="41">
        <v>400</v>
      </c>
      <c r="D52" s="7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31.5" x14ac:dyDescent="0.25">
      <c r="A53" s="46" t="s">
        <v>73</v>
      </c>
      <c r="B53" s="51" t="s">
        <v>90</v>
      </c>
      <c r="C53" s="12">
        <v>410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25">
      <c r="A54" s="46" t="s">
        <v>74</v>
      </c>
      <c r="B54" s="51" t="s">
        <v>33</v>
      </c>
      <c r="C54" s="12">
        <v>420</v>
      </c>
      <c r="D54" s="7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t="31.5" x14ac:dyDescent="0.25">
      <c r="A55" s="54" t="s">
        <v>100</v>
      </c>
      <c r="B55" s="55" t="s">
        <v>35</v>
      </c>
      <c r="C55" s="41">
        <v>600</v>
      </c>
      <c r="D55" s="6" t="s">
        <v>10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x14ac:dyDescent="0.25">
      <c r="A56" s="18"/>
      <c r="B56" s="10"/>
      <c r="C56" s="10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</sheetData>
  <sheetProtection password="CC79" sheet="1" objects="1" scenarios="1" formatCells="0" deleteColumns="0" deleteRows="0"/>
  <mergeCells count="24">
    <mergeCell ref="A5:A9"/>
    <mergeCell ref="K8:K9"/>
    <mergeCell ref="L8:L9"/>
    <mergeCell ref="G6:R6"/>
    <mergeCell ref="G7:L7"/>
    <mergeCell ref="M7:M9"/>
    <mergeCell ref="O7:O9"/>
    <mergeCell ref="P7:P9"/>
    <mergeCell ref="Q7:R8"/>
    <mergeCell ref="G8:G9"/>
    <mergeCell ref="H8:H9"/>
    <mergeCell ref="I8:I9"/>
    <mergeCell ref="J8:J9"/>
    <mergeCell ref="B2:C2"/>
    <mergeCell ref="B1:R1"/>
    <mergeCell ref="B3:R3"/>
    <mergeCell ref="B5:B9"/>
    <mergeCell ref="C5:C9"/>
    <mergeCell ref="D5:E5"/>
    <mergeCell ref="F5:R5"/>
    <mergeCell ref="D6:D9"/>
    <mergeCell ref="E6:E9"/>
    <mergeCell ref="F6:F9"/>
    <mergeCell ref="N7:N9"/>
  </mergeCells>
  <pageMargins left="0.19685039370078741" right="0.19685039370078741" top="0.19685039370078741" bottom="0.19685039370078741" header="0.51181102362204722" footer="0.51181102362204722"/>
  <pageSetup paperSize="9" scale="44" firstPageNumber="0" fitToHeight="2" orientation="landscape" r:id="rId1"/>
  <headerFooter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Samarokova.EV</dc:creator>
  <cp:lastModifiedBy>Пользователь</cp:lastModifiedBy>
  <cp:lastPrinted>2018-01-10T08:15:02Z</cp:lastPrinted>
  <dcterms:created xsi:type="dcterms:W3CDTF">2016-11-24T08:44:01Z</dcterms:created>
  <dcterms:modified xsi:type="dcterms:W3CDTF">2018-01-10T08:15:16Z</dcterms:modified>
</cp:coreProperties>
</file>